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C744" lockStructure="1"/>
  <bookViews>
    <workbookView xWindow="-15" yWindow="-15" windowWidth="12615" windowHeight="14295"/>
  </bookViews>
  <sheets>
    <sheet name="EWD" sheetId="2" r:id="rId1"/>
  </sheets>
  <definedNames>
    <definedName name="_xlnm.Print_Area" localSheetId="0">EWD!$A$1:$G$13</definedName>
  </definedNames>
  <calcPr calcId="144525"/>
</workbook>
</file>

<file path=xl/calcChain.xml><?xml version="1.0" encoding="utf-8"?>
<calcChain xmlns="http://schemas.openxmlformats.org/spreadsheetml/2006/main">
  <c r="F6" i="2" l="1"/>
  <c r="F5" i="2"/>
  <c r="B12" i="2"/>
  <c r="F7" i="2" l="1"/>
  <c r="D11" i="2" s="1"/>
  <c r="D12" i="2" l="1"/>
</calcChain>
</file>

<file path=xl/sharedStrings.xml><?xml version="1.0" encoding="utf-8"?>
<sst xmlns="http://schemas.openxmlformats.org/spreadsheetml/2006/main" count="10" uniqueCount="10">
  <si>
    <t>Tragfläche</t>
  </si>
  <si>
    <t>Leitwerk</t>
  </si>
  <si>
    <t>aero.shima.ch | Einstellwinkeldifferenz (EWD)</t>
  </si>
  <si>
    <t>Tiefe (Wurzelrippe)</t>
  </si>
  <si>
    <t>Endleiste – Ebene</t>
  </si>
  <si>
    <t>Nasenleiste – Ebene</t>
  </si>
  <si>
    <t>Soll-Einstellwinkeldifferenz (EWD)</t>
  </si>
  <si>
    <t>Winkel zur Ebene</t>
  </si>
  <si>
    <t>Stratair Raketenwurm 4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</si>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</sst>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&quot;mm&quot;"/>
    <numFmt numFmtId="165" formatCode="0.00\°"/>
    <numFmt numFmtId="166" formatCode="[$-807]d/\ mmmm\ yyyy;@"/>
    <numFmt numFmtId="167" formatCode="&quot;Revision &quot;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2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8" xfId="0" applyFont="1" applyFill="1" applyBorder="1" applyAlignment="1">
      <alignment horizontal="left" vertical="center" indent="1"/>
    </xf>
    <xf numFmtId="0" fontId="1" fillId="3" borderId="10" xfId="0" applyFont="1" applyFill="1" applyBorder="1" applyAlignment="1">
      <alignment horizontal="left" vertical="center" indent="1"/>
    </xf>
    <xf numFmtId="0" fontId="1" fillId="3" borderId="11" xfId="0" applyFont="1" applyFill="1" applyBorder="1" applyAlignment="1">
      <alignment horizontal="left" vertical="center" indent="1"/>
    </xf>
    <xf numFmtId="0" fontId="1" fillId="3" borderId="13" xfId="0" applyFont="1" applyFill="1" applyBorder="1" applyAlignment="1">
      <alignment horizontal="right" vertical="center" indent="1"/>
    </xf>
    <xf numFmtId="0" fontId="1" fillId="3" borderId="14" xfId="0" applyFont="1" applyFill="1" applyBorder="1" applyAlignment="1">
      <alignment horizontal="right" vertical="center" indent="1"/>
    </xf>
    <xf numFmtId="0" fontId="1" fillId="3" borderId="9" xfId="0" applyFont="1" applyFill="1" applyBorder="1" applyAlignment="1">
      <alignment horizontal="right" vertical="center" indent="1"/>
    </xf>
    <xf numFmtId="164" fontId="0" fillId="2" borderId="15" xfId="0" applyNumberFormat="1" applyFill="1" applyBorder="1" applyAlignment="1" applyProtection="1">
      <alignment horizontal="right" vertical="center" indent="1"/>
      <protection locked="0"/>
    </xf>
    <xf numFmtId="164" fontId="0" fillId="2" borderId="16" xfId="0" applyNumberFormat="1" applyFill="1" applyBorder="1" applyAlignment="1" applyProtection="1">
      <alignment horizontal="right" vertical="center" indent="1"/>
      <protection locked="0"/>
    </xf>
    <xf numFmtId="165" fontId="0" fillId="3" borderId="19" xfId="0" applyNumberFormat="1" applyFill="1" applyBorder="1" applyAlignment="1">
      <alignment horizontal="right" vertical="center" indent="1"/>
    </xf>
    <xf numFmtId="164" fontId="0" fillId="2" borderId="17" xfId="0" applyNumberFormat="1" applyFill="1" applyBorder="1" applyAlignment="1" applyProtection="1">
      <alignment horizontal="right" vertical="center" indent="1"/>
      <protection locked="0"/>
    </xf>
    <xf numFmtId="164" fontId="0" fillId="2" borderId="18" xfId="0" applyNumberFormat="1" applyFill="1" applyBorder="1" applyAlignment="1" applyProtection="1">
      <alignment horizontal="right" vertical="center" indent="1"/>
      <protection locked="0"/>
    </xf>
    <xf numFmtId="165" fontId="0" fillId="3" borderId="12" xfId="0" applyNumberFormat="1" applyFill="1" applyBorder="1" applyAlignment="1">
      <alignment horizontal="right" vertical="center" indent="1"/>
    </xf>
    <xf numFmtId="166" fontId="3" fillId="0" borderId="0" xfId="0" applyNumberFormat="1" applyFont="1" applyAlignment="1">
      <alignment horizontal="left" vertical="center" indent="1"/>
    </xf>
    <xf numFmtId="0" fontId="1" fillId="3" borderId="21" xfId="0" applyFont="1" applyFill="1" applyBorder="1" applyAlignment="1">
      <alignment horizontal="right" vertical="center" indent="1"/>
    </xf>
    <xf numFmtId="164" fontId="0" fillId="2" borderId="22" xfId="0" applyNumberFormat="1" applyFill="1" applyBorder="1" applyAlignment="1" applyProtection="1">
      <alignment horizontal="right" vertical="center" indent="1"/>
      <protection locked="0"/>
    </xf>
    <xf numFmtId="164" fontId="0" fillId="2" borderId="23" xfId="0" applyNumberFormat="1" applyFill="1" applyBorder="1" applyAlignment="1" applyProtection="1">
      <alignment horizontal="right" vertical="center" indent="1"/>
      <protection locked="0"/>
    </xf>
    <xf numFmtId="165" fontId="0" fillId="2" borderId="9" xfId="0" applyNumberFormat="1" applyFill="1" applyBorder="1" applyAlignment="1" applyProtection="1">
      <alignment horizontal="right" vertical="center" indent="1"/>
      <protection locked="0"/>
    </xf>
    <xf numFmtId="167" fontId="6" fillId="0" borderId="4" xfId="0" applyNumberFormat="1" applyFont="1" applyBorder="1" applyAlignment="1">
      <alignment horizontal="right" vertical="center" indent="1"/>
    </xf>
    <xf numFmtId="0" fontId="0" fillId="3" borderId="5" xfId="0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165" fontId="2" fillId="0" borderId="2" xfId="0" applyNumberFormat="1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4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1" fillId="3" borderId="8" xfId="0" applyFont="1" applyFill="1" applyBorder="1" applyAlignment="1">
      <alignment horizontal="right" vertical="center" indent="1"/>
    </xf>
    <xf numFmtId="0" fontId="1" fillId="3" borderId="20" xfId="0" applyFont="1" applyFill="1" applyBorder="1" applyAlignment="1">
      <alignment horizontal="right" vertical="center" indent="1"/>
    </xf>
    <xf numFmtId="49" fontId="3" fillId="0" borderId="0" xfId="0" applyNumberFormat="1" applyFont="1" applyAlignment="1" applyProtection="1">
      <alignment horizontal="left" vertical="center" indent="1"/>
      <protection locked="0"/>
    </xf>
    <xf numFmtId="49" fontId="3" fillId="0" borderId="4" xfId="0" applyNumberFormat="1" applyFont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</cellXfs>
  <cellStyles count="1">
    <cellStyle name="Standard" xfId="0" builtinId="0"/>
  </cellStyles>
  <dxfs count="1">
    <dxf>
      <font>
        <color rgb="FFFFC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"/>
  <sheetViews>
    <sheetView tabSelected="1" workbookViewId="0">
      <selection activeCell="C5" sqref="C5"/>
    </sheetView>
  </sheetViews>
  <sheetFormatPr baseColWidth="10" defaultRowHeight="15" x14ac:dyDescent="0.25"/>
  <cols>
    <col min="1" max="1" width="2.85546875" customWidth="1"/>
    <col min="2" max="6" width="21.42578125" customWidth="1"/>
    <col min="7" max="7" width="2.85546875" customWidth="1"/>
  </cols>
  <sheetData>
    <row r="1" spans="2:6" ht="15" customHeight="1" x14ac:dyDescent="0.25"/>
    <row r="2" spans="2:6" ht="18.75" customHeight="1" x14ac:dyDescent="0.25">
      <c r="B2" s="24" t="s">
        <v>2</v>
      </c>
      <c r="C2" s="24"/>
      <c r="D2" s="24"/>
      <c r="E2" s="24"/>
      <c r="F2" s="24"/>
    </row>
    <row r="3" spans="2:6" ht="18.75" customHeight="1" thickBot="1" x14ac:dyDescent="0.3">
      <c r="B3" s="25"/>
      <c r="C3" s="25"/>
      <c r="D3" s="25"/>
      <c r="E3" s="25"/>
      <c r="F3" s="25"/>
    </row>
    <row r="4" spans="2:6" ht="18.75" customHeight="1" thickBot="1" x14ac:dyDescent="0.3">
      <c r="B4" s="1"/>
      <c r="C4" s="14" t="s">
        <v>3</v>
      </c>
      <c r="D4" s="4" t="s">
        <v>5</v>
      </c>
      <c r="E4" s="5" t="s">
        <v>4</v>
      </c>
      <c r="F4" s="6" t="s">
        <v>7</v>
      </c>
    </row>
    <row r="5" spans="2:6" ht="18.75" customHeight="1" x14ac:dyDescent="0.25">
      <c r="B5" s="2" t="s">
        <v>0</v>
      </c>
      <c r="C5" s="15"/>
      <c r="D5" s="7"/>
      <c r="E5" s="8"/>
      <c r="F5" s="9" t="str">
        <f>IF(COUNT(C5:E5)=3,IF(ISERROR(ATAN((D5-E5)/C5)),"—",DEGREES(ATAN((D5-E5)/C5))),"—")</f>
        <v>—</v>
      </c>
    </row>
    <row r="6" spans="2:6" ht="18.75" customHeight="1" thickBot="1" x14ac:dyDescent="0.3">
      <c r="B6" s="3" t="s">
        <v>1</v>
      </c>
      <c r="C6" s="16"/>
      <c r="D6" s="10"/>
      <c r="E6" s="11"/>
      <c r="F6" s="12" t="str">
        <f>IF(COUNT(C6:E6)=3,IF(ISERROR(ATAN((D6-E6)/C6)),"—",DEGREES(ATAN((D6-E6)/C6))),"—")</f>
        <v>—</v>
      </c>
    </row>
    <row r="7" spans="2:6" ht="18.75" customHeight="1" x14ac:dyDescent="0.25">
      <c r="F7" s="22" t="str">
        <f>IF(COUNTIF(F5:F6,"=—")=0,F5-F6,"n.a.")</f>
        <v>n.a.</v>
      </c>
    </row>
    <row r="8" spans="2:6" ht="18.75" customHeight="1" x14ac:dyDescent="0.25">
      <c r="F8" s="23"/>
    </row>
    <row r="9" spans="2:6" ht="18.75" customHeight="1" thickBot="1" x14ac:dyDescent="0.3"/>
    <row r="10" spans="2:6" ht="18.75" customHeight="1" thickBot="1" x14ac:dyDescent="0.3">
      <c r="D10" s="26" t="s">
        <v>6</v>
      </c>
      <c r="E10" s="27"/>
      <c r="F10" s="17" t="s">
        <v>9</v>
      </c>
    </row>
    <row r="11" spans="2:6" ht="18.75" customHeight="1" x14ac:dyDescent="0.25">
      <c r="B11" s="28" t="s">
        <v>8</v>
      </c>
      <c r="C11" s="29"/>
      <c r="D11" s="30" t="str">
        <f>IF(COUNTA(C5:E6)&lt;6,"Geben Sie die Masse [mm] der Tragfläche und des Leitwerks ein,",IF(F7="n.a.","Mindestens ein Mass ist ungültig!",IF(COUNT(F10)=1,IF(ROUND(F7,2)=F10,"Die Einstellwinkeldifferenz (EWD) ist bereits perfekt eingestellt.",IF(F7&lt;F10,IF(MIN(ROUND(TAN(RADIANS(F10+F6))*C5+E5-D5,2),ROUND(D6-TAN(RADIANS(F5-F10))*C6-E6,2))=0,"Die Einstellwinkeldifferenz (EWD) ist nahezu perfekt eingestellt.",CONCATENATE("Unterlegen Sie entweder die Tragflächen-Nasenleiste mit ",ROUND(TAN(RADIANS(F10+F6))*C5+E5-D5,2),"mm,")),IF(MIN(ROUND(D5-TAN(RADIANS(F10+F6))*C5-E5,2),ROUND(TAN(RADIANS(F5-F10))*C6+E6-D6,2))=0,"Die Einstellwinkeldifferenz ist nahezu perfekt eingestellt.",CONCATENATE("Unterlegen Sie entweder die Tragflächen-Endleiste mit ",ROUND(D5-TAN(RADIANS(F10+F6))*C5-E5,2),"mm,")))),"Geben Sie die Soll-Einstellwinkeldifferenz (EWD) ein,")))</f>
        <v>Geben Sie die Masse [mm] der Tragfläche und des Leitwerks ein,</v>
      </c>
      <c r="E11" s="31"/>
      <c r="F11" s="32"/>
    </row>
    <row r="12" spans="2:6" ht="18.75" customHeight="1" thickBot="1" x14ac:dyDescent="0.3">
      <c r="B12" s="13">
        <f ca="1">NOW()</f>
        <v>40622.737931018521</v>
      </c>
      <c r="C12" s="18">
        <v>3</v>
      </c>
      <c r="D12" s="19" t="str">
        <f>IF(COUNTA(C5:E6)&lt;6,"um die Einstellwinkeldifferenz (EWD) zu berechnen!",IF(F7="n.a.","",IF(COUNT(F10)=1,IF(ROUND(F7,2)=F10,"",IF(F7&lt;F10,IF(MIN(ROUND(TAN(RADIANS(F10+F6))*C5+E5-D5,2),ROUND(D6-TAN(RADIANS(F5-F10))*C6-E6,2))=0,"",CONCATENATE("oder die Leitwerks-Endleiste mit ",ROUND(D6-TAN(RADIANS(F5-F10))*C6-E6,2),"mm",IF(F7&lt;0,"; Absturzgefahr!","."))),IF(MIN(ROUND(D5-TAN(RADIANS(F10+F6))*C5-E5,2),ROUND(TAN(RADIANS(F5-F10))*C6+E6-D6,2))=0,"",CONCATENATE("oder die Leitwerks-Nasenleiste mit ",ROUND(TAN(RADIANS(F5-F10))*C6+E6-D6,2),"mm",IF(F7&lt;0,"; Absturzgefahr!","."))))),CONCATENATE("um evtl. mögliche Korrekturwerte anzuzeigen",IF(F7&lt;0,"; Absturzgefahr!","!")))))</f>
        <v>um die Einstellwinkeldifferenz (EWD) zu berechnen!</v>
      </c>
      <c r="E12" s="20"/>
      <c r="F12" s="21"/>
    </row>
    <row r="13" spans="2:6" ht="15" customHeight="1" x14ac:dyDescent="0.25"/>
  </sheetData>
  <sheetProtection sheet="1" objects="1" scenarios="1" selectLockedCells="1"/>
  <mergeCells count="6">
    <mergeCell ref="D12:F12"/>
    <mergeCell ref="F7:F8"/>
    <mergeCell ref="B2:F3"/>
    <mergeCell ref="D10:E10"/>
    <mergeCell ref="B11:C11"/>
    <mergeCell ref="D11:F11"/>
  </mergeCells>
  <conditionalFormatting sqref="F7:F8">
    <cfRule type="cellIs" dxfId="0" priority="1" operator="lessThan">
      <formula>0</formula>
    </cfRule>
  </conditionalFormatting>
  <pageMargins left="1.1811023622047245" right="0.78740157480314965" top="0.78740157480314965" bottom="0.78740157480314965" header="0.39370078740157483" footer="0.39370078740157483"/>
  <pageSetup paperSize="9" scale="7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EWD</vt:lpstr>
      <vt:lpstr>EWD!Druckbereich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Nef</dc:creator>
  <cp:lastModifiedBy>Claudio Nef</cp:lastModifiedBy>
  <cp:lastPrinted>2010-02-08T00:01:56Z</cp:lastPrinted>
  <dcterms:created xsi:type="dcterms:W3CDTF">2010-02-05T18:36:27Z</dcterms:created>
  <dcterms:modified xsi:type="dcterms:W3CDTF">2011-03-20T16:43:19Z</dcterms:modified>
</cp:coreProperties>
</file>